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 Thép đặc biệt\Học tập\"/>
    </mc:Choice>
  </mc:AlternateContent>
  <bookViews>
    <workbookView xWindow="0" yWindow="0" windowWidth="20490" windowHeight="7755"/>
  </bookViews>
  <sheets>
    <sheet name="WWW.TARUGROUP.V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M38" i="1" s="1"/>
  <c r="J34" i="1"/>
  <c r="J30" i="1"/>
  <c r="J26" i="1"/>
  <c r="M26" i="1" s="1"/>
  <c r="M30" i="1"/>
  <c r="J22" i="1"/>
  <c r="M22" i="1" s="1"/>
  <c r="J18" i="1"/>
  <c r="M18" i="1" s="1"/>
  <c r="J14" i="1"/>
  <c r="M14" i="1" s="1"/>
  <c r="J10" i="1"/>
  <c r="M10" i="1" s="1"/>
  <c r="J6" i="1"/>
  <c r="M6" i="1"/>
  <c r="M34" i="1"/>
</calcChain>
</file>

<file path=xl/sharedStrings.xml><?xml version="1.0" encoding="utf-8"?>
<sst xmlns="http://schemas.openxmlformats.org/spreadsheetml/2006/main" count="136" uniqueCount="51">
  <si>
    <t>Nhập đường kính ngoài(mm)</t>
  </si>
  <si>
    <t>Nhập độ dày(mm)</t>
  </si>
  <si>
    <t>Nhập số cây/bó</t>
  </si>
  <si>
    <t>Khối lượng ống(Kg/m)</t>
  </si>
  <si>
    <t>Dn</t>
  </si>
  <si>
    <t>T</t>
  </si>
  <si>
    <t>W</t>
  </si>
  <si>
    <t>Nhập kích thước ngoài(mm)</t>
  </si>
  <si>
    <t>A</t>
  </si>
  <si>
    <t>B</t>
  </si>
  <si>
    <t>Nhập đường kính (mm)</t>
  </si>
  <si>
    <t>D</t>
  </si>
  <si>
    <t>Nhập cạnh A (mm)</t>
  </si>
  <si>
    <t>Nhập cạnh B (mm)</t>
  </si>
  <si>
    <t>Nhập đường kính nội tiếp(mm)</t>
  </si>
  <si>
    <t>1- KHỐI LƯỢNG THÉP TẤM</t>
  </si>
  <si>
    <t>Nhập chiều dầy (mm)</t>
  </si>
  <si>
    <t>t</t>
  </si>
  <si>
    <t>Nhập số tấm/bó</t>
  </si>
  <si>
    <t>Nhập khổ rộng (mm)</t>
  </si>
  <si>
    <t>Nhập chiều dài (mm)</t>
  </si>
  <si>
    <t>L</t>
  </si>
  <si>
    <t>Khối lượng (Kg/bó)</t>
  </si>
  <si>
    <t>Khối lượng tấm(Kg/tấm)</t>
  </si>
  <si>
    <t>Khối lượng cây (Kg/cây)</t>
  </si>
  <si>
    <t>Made by: Công ty TNHH TARUKO Việt Nam</t>
  </si>
  <si>
    <t>www.tarugroup.vn</t>
  </si>
  <si>
    <t>Hotmail: luyen@taruko.com - thanh@taruko.com</t>
  </si>
  <si>
    <t>Hotline: 01629831995 - 0986130985</t>
  </si>
  <si>
    <t>3- CÂY ĐẶC (LÁP) VUÔNG</t>
  </si>
  <si>
    <t>4- CÂY LỤC GIÁC (THANH LỤC LĂNG)</t>
  </si>
  <si>
    <t>5- KHỐI LƯỢNG ỐNG THÉP TRÒN</t>
  </si>
  <si>
    <t xml:space="preserve"> 6- KHỐI LƯỢNG ỐNG THÉP VUÔNG &amp; CHỮ NHẬT</t>
  </si>
  <si>
    <t xml:space="preserve"> 7-KHỐI LƯỢNG ỐNG THÉP OVAL        </t>
  </si>
  <si>
    <t xml:space="preserve"> 8- KHỐI LƯỢNG ỐNG THÉP CHỮ D</t>
  </si>
  <si>
    <t xml:space="preserve"> 9-KHỐI LƯỢNG ỐNG THÉP LỤC GIÁC</t>
  </si>
  <si>
    <r>
      <t>Khối lượng riêng vật liệu (kg/cm</t>
    </r>
    <r>
      <rPr>
        <sz val="10"/>
        <rFont val="Calibri"/>
        <family val="2"/>
      </rPr>
      <t>³</t>
    </r>
    <r>
      <rPr>
        <sz val="11.5"/>
        <rFont val="Arial"/>
        <family val="2"/>
      </rPr>
      <t>)</t>
    </r>
  </si>
  <si>
    <t>BẢNG TÍNH KHỐI LƯỢNG THÉP CÁC LOẠI</t>
  </si>
  <si>
    <t>2- KHỐI LƯỢNG THÉP TRỤC TRÒN</t>
  </si>
  <si>
    <t>STT</t>
  </si>
  <si>
    <t>Tên vật liệu</t>
  </si>
  <si>
    <t>Đơn vị</t>
  </si>
  <si>
    <t>Trọng lượng riêng</t>
  </si>
  <si>
    <t>kg/dm3</t>
  </si>
  <si>
    <t>Nhôm (ALUMINUM)</t>
  </si>
  <si>
    <t>Sắt (STEEL)</t>
  </si>
  <si>
    <t>Đồng thau (COPPER)</t>
  </si>
  <si>
    <t>Đồng (COPPER)</t>
  </si>
  <si>
    <t>Thép không gỉ (STANESS STEEL)</t>
  </si>
  <si>
    <r>
      <t>Khối lượng riêng vật liệu (kg/dm</t>
    </r>
    <r>
      <rPr>
        <sz val="10"/>
        <rFont val="Calibri"/>
        <family val="2"/>
      </rPr>
      <t>³</t>
    </r>
    <r>
      <rPr>
        <sz val="11.5"/>
        <rFont val="Arial"/>
        <family val="2"/>
      </rPr>
      <t>)</t>
    </r>
  </si>
  <si>
    <t>Bảng tra khối lượng riêng vật liệu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</si>
</sst>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9" formatCode="_(* #,##0.000_);_(* \(#,##0.0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sz val="8"/>
      <color indexed="16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.5"/>
      <name val="Arial"/>
      <family val="2"/>
    </font>
    <font>
      <sz val="11"/>
      <color rgb="FF404040"/>
      <name val="Inherit"/>
    </font>
    <font>
      <b/>
      <sz val="11"/>
      <color rgb="FF404040"/>
      <name val="Inherit"/>
    </font>
    <font>
      <b/>
      <sz val="11"/>
      <name val="Calibri"/>
      <family val="2"/>
      <scheme val="minor"/>
    </font>
    <font>
      <b/>
      <sz val="10"/>
      <color indexed="10"/>
      <name val="Arial"/>
      <family val="2"/>
    </font>
    <font>
      <b/>
      <u/>
      <sz val="10"/>
      <name val="Calibri"/>
      <family val="2"/>
      <scheme val="minor"/>
    </font>
    <font>
      <b/>
      <sz val="10"/>
      <color indexed="2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4" fontId="8" fillId="0" borderId="13" xfId="0" applyNumberFormat="1" applyFont="1" applyFill="1" applyBorder="1" applyAlignment="1" applyProtection="1">
      <alignment horizontal="left" vertical="center"/>
      <protection hidden="1"/>
    </xf>
    <xf numFmtId="4" fontId="8" fillId="0" borderId="14" xfId="0" applyNumberFormat="1" applyFont="1" applyFill="1" applyBorder="1" applyAlignment="1" applyProtection="1">
      <alignment horizontal="left" vertical="center"/>
      <protection hidden="1"/>
    </xf>
    <xf numFmtId="4" fontId="8" fillId="0" borderId="15" xfId="0" applyNumberFormat="1" applyFont="1" applyFill="1" applyBorder="1" applyAlignment="1" applyProtection="1">
      <alignment horizontal="left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4" fontId="11" fillId="0" borderId="13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14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15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13" xfId="0" applyNumberFormat="1" applyFont="1" applyFill="1" applyBorder="1" applyAlignment="1" applyProtection="1">
      <alignment horizontal="left" vertical="center"/>
      <protection hidden="1"/>
    </xf>
    <xf numFmtId="4" fontId="11" fillId="0" borderId="14" xfId="0" applyNumberFormat="1" applyFont="1" applyFill="1" applyBorder="1" applyAlignment="1" applyProtection="1">
      <alignment horizontal="left" vertical="center"/>
      <protection hidden="1"/>
    </xf>
    <xf numFmtId="4" fontId="11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43" fontId="14" fillId="0" borderId="0" xfId="1" applyFont="1" applyBorder="1" applyAlignment="1" applyProtection="1">
      <alignment horizontal="center" vertical="center"/>
      <protection hidden="1"/>
    </xf>
    <xf numFmtId="43" fontId="6" fillId="3" borderId="3" xfId="1" applyFont="1" applyFill="1" applyBorder="1" applyAlignment="1" applyProtection="1">
      <alignment horizontal="center" vertical="center" wrapText="1"/>
      <protection hidden="1"/>
    </xf>
    <xf numFmtId="43" fontId="6" fillId="0" borderId="3" xfId="1" applyFont="1" applyFill="1" applyBorder="1" applyAlignment="1" applyProtection="1">
      <alignment horizontal="center" vertical="center"/>
      <protection locked="0"/>
    </xf>
    <xf numFmtId="0" fontId="21" fillId="4" borderId="9" xfId="0" applyFont="1" applyFill="1" applyBorder="1" applyAlignment="1" applyProtection="1">
      <alignment horizontal="center" vertical="center" wrapText="1"/>
      <protection hidden="1"/>
    </xf>
    <xf numFmtId="0" fontId="21" fillId="4" borderId="10" xfId="0" applyFont="1" applyFill="1" applyBorder="1" applyAlignment="1" applyProtection="1">
      <alignment horizontal="center" vertical="center" wrapText="1"/>
      <protection hidden="1"/>
    </xf>
    <xf numFmtId="0" fontId="21" fillId="4" borderId="3" xfId="0" applyFont="1" applyFill="1" applyBorder="1" applyAlignment="1" applyProtection="1">
      <alignment horizontal="center" vertical="center"/>
      <protection hidden="1"/>
    </xf>
    <xf numFmtId="169" fontId="22" fillId="0" borderId="0" xfId="1" applyNumberFormat="1" applyFont="1" applyBorder="1" applyAlignment="1" applyProtection="1">
      <alignment horizontal="right" vertical="center"/>
      <protection hidden="1"/>
    </xf>
    <xf numFmtId="0" fontId="23" fillId="4" borderId="9" xfId="0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 applyProtection="1">
      <alignment horizontal="center" vertical="center" wrapText="1"/>
      <protection hidden="1"/>
    </xf>
    <xf numFmtId="0" fontId="23" fillId="4" borderId="3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15" fillId="0" borderId="0" xfId="0" applyFont="1" applyProtection="1">
      <protection hidden="1"/>
    </xf>
    <xf numFmtId="43" fontId="15" fillId="0" borderId="0" xfId="1" applyFont="1" applyProtection="1">
      <protection hidden="1"/>
    </xf>
    <xf numFmtId="0" fontId="20" fillId="0" borderId="0" xfId="0" applyFont="1" applyProtection="1">
      <protection hidden="1"/>
    </xf>
    <xf numFmtId="169" fontId="20" fillId="0" borderId="0" xfId="1" applyNumberFormat="1" applyFont="1" applyProtection="1">
      <protection hidden="1"/>
    </xf>
    <xf numFmtId="2" fontId="6" fillId="0" borderId="3" xfId="0" applyNumberFormat="1" applyFont="1" applyFill="1" applyBorder="1" applyAlignment="1" applyProtection="1">
      <alignment horizontal="center" vertical="center"/>
      <protection hidden="1"/>
    </xf>
    <xf numFmtId="4" fontId="6" fillId="0" borderId="3" xfId="0" applyNumberFormat="1" applyFont="1" applyFill="1" applyBorder="1" applyAlignment="1" applyProtection="1">
      <alignment horizontal="center" vertical="center"/>
      <protection hidden="1"/>
    </xf>
    <xf numFmtId="43" fontId="6" fillId="0" borderId="3" xfId="1" applyFont="1" applyFill="1" applyBorder="1" applyAlignment="1" applyProtection="1">
      <alignment horizontal="center" vertical="center"/>
      <protection hidden="1"/>
    </xf>
    <xf numFmtId="1" fontId="6" fillId="0" borderId="3" xfId="0" applyNumberFormat="1" applyFont="1" applyFill="1" applyBorder="1" applyAlignment="1" applyProtection="1">
      <alignment horizontal="center" vertical="center"/>
      <protection hidden="1"/>
    </xf>
    <xf numFmtId="169" fontId="10" fillId="3" borderId="7" xfId="1" applyNumberFormat="1" applyFont="1" applyFill="1" applyBorder="1" applyAlignment="1" applyProtection="1">
      <alignment horizontal="center" vertical="center"/>
      <protection hidden="1"/>
    </xf>
    <xf numFmtId="43" fontId="0" fillId="0" borderId="0" xfId="1" applyFont="1" applyProtection="1">
      <protection hidden="1"/>
    </xf>
    <xf numFmtId="0" fontId="2" fillId="0" borderId="0" xfId="0" applyFont="1" applyProtection="1">
      <protection hidden="1"/>
    </xf>
    <xf numFmtId="169" fontId="2" fillId="0" borderId="0" xfId="1" applyNumberFormat="1" applyFont="1" applyProtection="1"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</cellXfs>
  <cellStyles count="2">
    <cellStyle name="Chuẩn" xfId="0" builtinId="0"/>
    <cellStyle name="Dấu phẩy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73271</xdr:colOff>
          <xdr:row>27</xdr:row>
          <xdr:rowOff>75469</xdr:rowOff>
        </xdr:from>
        <xdr:to>
          <xdr:col>0</xdr:col>
          <xdr:colOff>1113693</xdr:colOff>
          <xdr:row>28</xdr:row>
          <xdr:rowOff>617525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73269</xdr:colOff>
          <xdr:row>23</xdr:row>
          <xdr:rowOff>65943</xdr:rowOff>
        </xdr:from>
        <xdr:to>
          <xdr:col>0</xdr:col>
          <xdr:colOff>1121018</xdr:colOff>
          <xdr:row>26</xdr:row>
          <xdr:rowOff>111578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73270</xdr:colOff>
          <xdr:row>31</xdr:row>
          <xdr:rowOff>65943</xdr:rowOff>
        </xdr:from>
        <xdr:to>
          <xdr:col>0</xdr:col>
          <xdr:colOff>1113692</xdr:colOff>
          <xdr:row>34</xdr:row>
          <xdr:rowOff>117231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73271</xdr:colOff>
          <xdr:row>35</xdr:row>
          <xdr:rowOff>73271</xdr:rowOff>
        </xdr:from>
        <xdr:to>
          <xdr:col>0</xdr:col>
          <xdr:colOff>1113693</xdr:colOff>
          <xdr:row>38</xdr:row>
          <xdr:rowOff>109905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38833</xdr:colOff>
          <xdr:row>19</xdr:row>
          <xdr:rowOff>90124</xdr:rowOff>
        </xdr:from>
        <xdr:ext cx="1044809" cy="724722"/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xdr:twoCellAnchor editAs="oneCell">
    <xdr:from>
      <xdr:col>0</xdr:col>
      <xdr:colOff>198782</xdr:colOff>
      <xdr:row>12</xdr:row>
      <xdr:rowOff>74543</xdr:rowOff>
    </xdr:from>
    <xdr:to>
      <xdr:col>0</xdr:col>
      <xdr:colOff>1109869</xdr:colOff>
      <xdr:row>13</xdr:row>
      <xdr:rowOff>147206</xdr:rowOff>
    </xdr:to>
    <xdr:pic>
      <xdr:nvPicPr>
        <xdr:cNvPr id="47" name="Ảnh 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3901" r="48069" b="31708"/>
        <a:stretch/>
      </xdr:blipFill>
      <xdr:spPr bwMode="auto">
        <a:xfrm>
          <a:off x="198782" y="3379304"/>
          <a:ext cx="911087" cy="71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190499</xdr:colOff>
      <xdr:row>15</xdr:row>
      <xdr:rowOff>173936</xdr:rowOff>
    </xdr:from>
    <xdr:to>
      <xdr:col>0</xdr:col>
      <xdr:colOff>1176130</xdr:colOff>
      <xdr:row>16</xdr:row>
      <xdr:rowOff>579784</xdr:rowOff>
    </xdr:to>
    <xdr:pic>
      <xdr:nvPicPr>
        <xdr:cNvPr id="48" name="Ảnh 4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00" t="20745" r="14411" b="15333"/>
        <a:stretch/>
      </xdr:blipFill>
      <xdr:spPr bwMode="auto">
        <a:xfrm>
          <a:off x="190499" y="4514023"/>
          <a:ext cx="985631" cy="596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57980</xdr:colOff>
      <xdr:row>7</xdr:row>
      <xdr:rowOff>49700</xdr:rowOff>
    </xdr:from>
    <xdr:to>
      <xdr:col>0</xdr:col>
      <xdr:colOff>1162469</xdr:colOff>
      <xdr:row>9</xdr:row>
      <xdr:rowOff>8287</xdr:rowOff>
    </xdr:to>
    <xdr:pic>
      <xdr:nvPicPr>
        <xdr:cNvPr id="49" name="Ảnh 4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14" t="13483" r="40659" b="8864"/>
        <a:stretch/>
      </xdr:blipFill>
      <xdr:spPr bwMode="auto">
        <a:xfrm>
          <a:off x="57980" y="1242396"/>
          <a:ext cx="1104489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24847</xdr:rowOff>
    </xdr:from>
    <xdr:to>
      <xdr:col>0</xdr:col>
      <xdr:colOff>1155169</xdr:colOff>
      <xdr:row>5</xdr:row>
      <xdr:rowOff>99392</xdr:rowOff>
    </xdr:to>
    <xdr:pic>
      <xdr:nvPicPr>
        <xdr:cNvPr id="54" name="Ảnh 5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22" t="30216" r="29549" b="21338"/>
        <a:stretch/>
      </xdr:blipFill>
      <xdr:spPr bwMode="auto">
        <a:xfrm>
          <a:off x="0" y="877956"/>
          <a:ext cx="1155169" cy="72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rugroup.vn/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tabSelected="1" topLeftCell="A43" zoomScale="115" zoomScaleNormal="115" workbookViewId="0">
      <selection activeCell="M2" sqref="M2"/>
    </sheetView>
  </sheetViews>
  <sheetFormatPr defaultRowHeight="15"/>
  <cols>
    <col min="1" max="1" width="17.7109375" style="1" customWidth="1"/>
    <col min="2" max="7" width="9.28515625" style="47" customWidth="1"/>
    <col min="8" max="8" width="10.7109375" style="58" customWidth="1"/>
    <col min="9" max="10" width="9.28515625" style="59" customWidth="1"/>
    <col min="11" max="11" width="7.28515625" style="47" bestFit="1" customWidth="1"/>
    <col min="12" max="12" width="9.28515625" style="59" customWidth="1"/>
    <col min="13" max="13" width="12.7109375" style="60" customWidth="1"/>
    <col min="14" max="16384" width="9.140625" style="47"/>
  </cols>
  <sheetData>
    <row r="1" spans="1:13" ht="18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3" t="s">
        <v>25</v>
      </c>
      <c r="B2" s="34"/>
      <c r="C2" s="34"/>
      <c r="D2" s="34"/>
      <c r="E2" s="48" t="s">
        <v>27</v>
      </c>
      <c r="F2" s="34"/>
      <c r="G2" s="34"/>
      <c r="H2" s="36"/>
      <c r="I2" s="34"/>
      <c r="J2" s="34"/>
      <c r="K2" s="34"/>
      <c r="L2" s="34"/>
      <c r="M2" s="42" t="s">
        <v>26</v>
      </c>
    </row>
    <row r="3" spans="1:13" ht="15.75" thickBot="1">
      <c r="A3" s="35"/>
      <c r="B3" s="49"/>
      <c r="C3" s="49"/>
      <c r="D3" s="49"/>
      <c r="E3" s="48" t="s">
        <v>28</v>
      </c>
      <c r="F3" s="49"/>
      <c r="G3" s="49"/>
      <c r="H3" s="50"/>
      <c r="I3" s="51"/>
      <c r="J3" s="51"/>
      <c r="K3" s="49"/>
      <c r="L3" s="51"/>
      <c r="M3" s="52"/>
    </row>
    <row r="4" spans="1:13">
      <c r="A4" s="11"/>
      <c r="B4" s="18" t="s">
        <v>15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51">
      <c r="A5" s="12"/>
      <c r="B5" s="16" t="s">
        <v>16</v>
      </c>
      <c r="C5" s="17"/>
      <c r="D5" s="14" t="s">
        <v>19</v>
      </c>
      <c r="E5" s="15"/>
      <c r="F5" s="14" t="s">
        <v>20</v>
      </c>
      <c r="G5" s="15"/>
      <c r="H5" s="37" t="s">
        <v>36</v>
      </c>
      <c r="I5" s="39" t="s">
        <v>23</v>
      </c>
      <c r="J5" s="40"/>
      <c r="K5" s="9" t="s">
        <v>18</v>
      </c>
      <c r="L5" s="43" t="s">
        <v>22</v>
      </c>
      <c r="M5" s="44"/>
    </row>
    <row r="6" spans="1:13">
      <c r="A6" s="12"/>
      <c r="B6" s="2" t="s">
        <v>17</v>
      </c>
      <c r="C6" s="53">
        <v>2</v>
      </c>
      <c r="D6" s="2" t="s">
        <v>6</v>
      </c>
      <c r="E6" s="54">
        <v>1219</v>
      </c>
      <c r="F6" s="2" t="s">
        <v>21</v>
      </c>
      <c r="G6" s="54">
        <v>2500</v>
      </c>
      <c r="H6" s="55">
        <v>7.85</v>
      </c>
      <c r="I6" s="41" t="s">
        <v>6</v>
      </c>
      <c r="J6" s="6">
        <f>C6*E6*G6*H6/1000000</f>
        <v>47.845750000000002</v>
      </c>
      <c r="K6" s="56">
        <v>10</v>
      </c>
      <c r="L6" s="45" t="s">
        <v>6</v>
      </c>
      <c r="M6" s="57">
        <f>J6*K6</f>
        <v>478.45750000000004</v>
      </c>
    </row>
    <row r="7" spans="1:13" ht="15.75" thickBot="1">
      <c r="A7" s="13"/>
      <c r="B7" s="24"/>
      <c r="C7" s="25"/>
      <c r="D7" s="29"/>
      <c r="E7" s="30"/>
      <c r="F7" s="30"/>
      <c r="G7" s="30"/>
      <c r="H7" s="30"/>
      <c r="I7" s="30"/>
      <c r="J7" s="30"/>
      <c r="K7" s="30"/>
      <c r="L7" s="30"/>
      <c r="M7" s="31"/>
    </row>
    <row r="8" spans="1:13">
      <c r="A8" s="11"/>
      <c r="B8" s="18" t="s">
        <v>38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51">
      <c r="A9" s="12"/>
      <c r="B9" s="16" t="s">
        <v>10</v>
      </c>
      <c r="C9" s="17"/>
      <c r="D9" s="14"/>
      <c r="E9" s="15"/>
      <c r="F9" s="14" t="s">
        <v>20</v>
      </c>
      <c r="G9" s="15"/>
      <c r="H9" s="37" t="s">
        <v>36</v>
      </c>
      <c r="I9" s="39" t="s">
        <v>24</v>
      </c>
      <c r="J9" s="40"/>
      <c r="K9" s="9" t="s">
        <v>2</v>
      </c>
      <c r="L9" s="43" t="s">
        <v>22</v>
      </c>
      <c r="M9" s="44"/>
    </row>
    <row r="10" spans="1:13">
      <c r="A10" s="12"/>
      <c r="B10" s="2" t="s">
        <v>11</v>
      </c>
      <c r="C10" s="53">
        <v>20</v>
      </c>
      <c r="D10" s="2"/>
      <c r="E10" s="54"/>
      <c r="F10" s="2" t="s">
        <v>21</v>
      </c>
      <c r="G10" s="54">
        <v>2500</v>
      </c>
      <c r="H10" s="55">
        <v>7.85</v>
      </c>
      <c r="I10" s="41" t="s">
        <v>6</v>
      </c>
      <c r="J10" s="6">
        <f>3.1415*C10*C10*G10*H10/4000000</f>
        <v>6.1651937500000011</v>
      </c>
      <c r="K10" s="56">
        <v>20</v>
      </c>
      <c r="L10" s="45" t="s">
        <v>6</v>
      </c>
      <c r="M10" s="57">
        <f>J10*K10</f>
        <v>123.30387500000002</v>
      </c>
    </row>
    <row r="11" spans="1:13" ht="15.75" thickBot="1">
      <c r="A11" s="13"/>
      <c r="B11" s="24"/>
      <c r="C11" s="25"/>
      <c r="D11" s="29"/>
      <c r="E11" s="30"/>
      <c r="F11" s="30"/>
      <c r="G11" s="30"/>
      <c r="H11" s="30"/>
      <c r="I11" s="30"/>
      <c r="J11" s="30"/>
      <c r="K11" s="30"/>
      <c r="L11" s="30"/>
      <c r="M11" s="31"/>
    </row>
    <row r="12" spans="1:13">
      <c r="A12" s="11"/>
      <c r="B12" s="18" t="s">
        <v>29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51">
      <c r="A13" s="12"/>
      <c r="B13" s="16" t="s">
        <v>12</v>
      </c>
      <c r="C13" s="17"/>
      <c r="D13" s="14" t="s">
        <v>13</v>
      </c>
      <c r="E13" s="15"/>
      <c r="F13" s="14" t="s">
        <v>20</v>
      </c>
      <c r="G13" s="15"/>
      <c r="H13" s="37" t="s">
        <v>36</v>
      </c>
      <c r="I13" s="39" t="s">
        <v>24</v>
      </c>
      <c r="J13" s="40"/>
      <c r="K13" s="9" t="s">
        <v>2</v>
      </c>
      <c r="L13" s="43" t="s">
        <v>22</v>
      </c>
      <c r="M13" s="44"/>
    </row>
    <row r="14" spans="1:13">
      <c r="A14" s="12"/>
      <c r="B14" s="2" t="s">
        <v>8</v>
      </c>
      <c r="C14" s="3">
        <v>14</v>
      </c>
      <c r="D14" s="2" t="s">
        <v>9</v>
      </c>
      <c r="E14" s="4">
        <v>14</v>
      </c>
      <c r="F14" s="2" t="s">
        <v>21</v>
      </c>
      <c r="G14" s="4">
        <v>3000</v>
      </c>
      <c r="H14" s="38">
        <v>7.85</v>
      </c>
      <c r="I14" s="41" t="s">
        <v>6</v>
      </c>
      <c r="J14" s="6">
        <f>C14*E14*G14*H14/1000000</f>
        <v>4.6158000000000001</v>
      </c>
      <c r="K14" s="5">
        <v>20</v>
      </c>
      <c r="L14" s="45" t="s">
        <v>6</v>
      </c>
      <c r="M14" s="57">
        <f>J14*K14</f>
        <v>92.316000000000003</v>
      </c>
    </row>
    <row r="15" spans="1:13" ht="15.75" thickBot="1">
      <c r="A15" s="1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</row>
    <row r="16" spans="1:13">
      <c r="A16" s="11"/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ht="51">
      <c r="A17" s="12"/>
      <c r="B17" s="16" t="s">
        <v>14</v>
      </c>
      <c r="C17" s="17"/>
      <c r="D17" s="14"/>
      <c r="E17" s="15"/>
      <c r="F17" s="14" t="s">
        <v>20</v>
      </c>
      <c r="G17" s="15"/>
      <c r="H17" s="37" t="s">
        <v>49</v>
      </c>
      <c r="I17" s="39" t="s">
        <v>24</v>
      </c>
      <c r="J17" s="40"/>
      <c r="K17" s="9" t="s">
        <v>2</v>
      </c>
      <c r="L17" s="43" t="s">
        <v>22</v>
      </c>
      <c r="M17" s="44"/>
    </row>
    <row r="18" spans="1:13">
      <c r="A18" s="12"/>
      <c r="B18" s="2" t="s">
        <v>4</v>
      </c>
      <c r="C18" s="3">
        <v>17</v>
      </c>
      <c r="D18" s="2"/>
      <c r="E18" s="54"/>
      <c r="F18" s="2" t="s">
        <v>21</v>
      </c>
      <c r="G18" s="4">
        <v>3000</v>
      </c>
      <c r="H18" s="38">
        <v>7.85</v>
      </c>
      <c r="I18" s="41" t="s">
        <v>6</v>
      </c>
      <c r="J18" s="6">
        <f>SQRT(3)*C18*C18*G18*H18/2000000</f>
        <v>5.8941255968866999</v>
      </c>
      <c r="K18" s="5">
        <v>1</v>
      </c>
      <c r="L18" s="45" t="s">
        <v>6</v>
      </c>
      <c r="M18" s="57">
        <f>J18*K18</f>
        <v>5.8941255968866999</v>
      </c>
    </row>
    <row r="19" spans="1:13" ht="15.75" thickBot="1">
      <c r="A19" s="13"/>
      <c r="B19" s="24"/>
      <c r="C19" s="25"/>
      <c r="D19" s="29"/>
      <c r="E19" s="30"/>
      <c r="F19" s="30"/>
      <c r="G19" s="30"/>
      <c r="H19" s="30"/>
      <c r="I19" s="30"/>
      <c r="J19" s="30"/>
      <c r="K19" s="30"/>
      <c r="L19" s="30"/>
      <c r="M19" s="31"/>
    </row>
    <row r="20" spans="1:13">
      <c r="A20" s="11"/>
      <c r="B20" s="18" t="s">
        <v>31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51">
      <c r="A21" s="12"/>
      <c r="B21" s="16" t="s">
        <v>0</v>
      </c>
      <c r="C21" s="17"/>
      <c r="D21" s="14" t="s">
        <v>1</v>
      </c>
      <c r="E21" s="15"/>
      <c r="F21" s="14" t="s">
        <v>20</v>
      </c>
      <c r="G21" s="15"/>
      <c r="H21" s="37" t="s">
        <v>49</v>
      </c>
      <c r="I21" s="39" t="s">
        <v>24</v>
      </c>
      <c r="J21" s="40"/>
      <c r="K21" s="9" t="s">
        <v>2</v>
      </c>
      <c r="L21" s="43" t="s">
        <v>22</v>
      </c>
      <c r="M21" s="44"/>
    </row>
    <row r="22" spans="1:13">
      <c r="A22" s="12"/>
      <c r="B22" s="2" t="s">
        <v>4</v>
      </c>
      <c r="C22" s="3">
        <v>38</v>
      </c>
      <c r="D22" s="2" t="s">
        <v>5</v>
      </c>
      <c r="E22" s="4">
        <v>3.5</v>
      </c>
      <c r="F22" s="2" t="s">
        <v>21</v>
      </c>
      <c r="G22" s="4">
        <v>3000</v>
      </c>
      <c r="H22" s="38">
        <v>7.85</v>
      </c>
      <c r="I22" s="41" t="s">
        <v>6</v>
      </c>
      <c r="J22" s="6">
        <f>3.1415*C22*C22*G22*H22/4000000-3.1415*(C22-2*E22)*(C22-2*E22)*G22*H22/4000000</f>
        <v>8.9333657437499951</v>
      </c>
      <c r="K22" s="5">
        <v>1</v>
      </c>
      <c r="L22" s="45" t="s">
        <v>6</v>
      </c>
      <c r="M22" s="57">
        <f>J22*K22</f>
        <v>8.9333657437499951</v>
      </c>
    </row>
    <row r="23" spans="1:13" ht="15.75" thickBot="1">
      <c r="A23" s="13"/>
      <c r="B23" s="24"/>
      <c r="C23" s="25"/>
      <c r="D23" s="21"/>
      <c r="E23" s="22"/>
      <c r="F23" s="22"/>
      <c r="G23" s="22"/>
      <c r="H23" s="22"/>
      <c r="I23" s="22"/>
      <c r="J23" s="22"/>
      <c r="K23" s="22"/>
      <c r="L23" s="22"/>
      <c r="M23" s="23"/>
    </row>
    <row r="24" spans="1:13">
      <c r="A24" s="11"/>
      <c r="B24" s="18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51">
      <c r="A25" s="12"/>
      <c r="B25" s="16" t="s">
        <v>7</v>
      </c>
      <c r="C25" s="17"/>
      <c r="D25" s="14" t="s">
        <v>1</v>
      </c>
      <c r="E25" s="15"/>
      <c r="F25" s="14" t="s">
        <v>20</v>
      </c>
      <c r="G25" s="15"/>
      <c r="H25" s="37" t="s">
        <v>49</v>
      </c>
      <c r="I25" s="39" t="s">
        <v>24</v>
      </c>
      <c r="J25" s="40"/>
      <c r="K25" s="9" t="s">
        <v>2</v>
      </c>
      <c r="L25" s="43" t="s">
        <v>22</v>
      </c>
      <c r="M25" s="44"/>
    </row>
    <row r="26" spans="1:13">
      <c r="A26" s="12"/>
      <c r="B26" s="2" t="s">
        <v>8</v>
      </c>
      <c r="C26" s="4">
        <v>60</v>
      </c>
      <c r="D26" s="2" t="s">
        <v>5</v>
      </c>
      <c r="E26" s="4">
        <v>2</v>
      </c>
      <c r="F26" s="2" t="s">
        <v>21</v>
      </c>
      <c r="G26" s="4">
        <v>2500</v>
      </c>
      <c r="H26" s="38">
        <v>7.85</v>
      </c>
      <c r="I26" s="41" t="s">
        <v>6</v>
      </c>
      <c r="J26" s="6">
        <f>(0.0157*H26/7.85)*((C26+C27)-(3.287*E26))*E26*G26/1000</f>
        <v>8.9039409999999997</v>
      </c>
      <c r="K26" s="5">
        <v>50</v>
      </c>
      <c r="L26" s="45" t="s">
        <v>6</v>
      </c>
      <c r="M26" s="57">
        <f>J26*K26</f>
        <v>445.19704999999999</v>
      </c>
    </row>
    <row r="27" spans="1:13" ht="15.75" thickBot="1">
      <c r="A27" s="13"/>
      <c r="B27" s="7" t="s">
        <v>9</v>
      </c>
      <c r="C27" s="8">
        <v>60</v>
      </c>
      <c r="D27" s="21"/>
      <c r="E27" s="22"/>
      <c r="F27" s="22"/>
      <c r="G27" s="22"/>
      <c r="H27" s="22"/>
      <c r="I27" s="22"/>
      <c r="J27" s="22"/>
      <c r="K27" s="22"/>
      <c r="L27" s="22"/>
      <c r="M27" s="23"/>
    </row>
    <row r="28" spans="1:13">
      <c r="A28" s="11"/>
      <c r="B28" s="18" t="s">
        <v>33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51">
      <c r="A29" s="12"/>
      <c r="B29" s="16" t="s">
        <v>7</v>
      </c>
      <c r="C29" s="17"/>
      <c r="D29" s="14" t="s">
        <v>1</v>
      </c>
      <c r="E29" s="15"/>
      <c r="F29" s="14" t="s">
        <v>20</v>
      </c>
      <c r="G29" s="15"/>
      <c r="H29" s="37" t="s">
        <v>49</v>
      </c>
      <c r="I29" s="39" t="s">
        <v>3</v>
      </c>
      <c r="J29" s="40"/>
      <c r="K29" s="9" t="s">
        <v>2</v>
      </c>
      <c r="L29" s="43" t="s">
        <v>22</v>
      </c>
      <c r="M29" s="44"/>
    </row>
    <row r="30" spans="1:13">
      <c r="A30" s="12"/>
      <c r="B30" s="2" t="s">
        <v>8</v>
      </c>
      <c r="C30" s="4">
        <v>20</v>
      </c>
      <c r="D30" s="2" t="s">
        <v>5</v>
      </c>
      <c r="E30" s="4">
        <v>2</v>
      </c>
      <c r="F30" s="2" t="s">
        <v>21</v>
      </c>
      <c r="G30" s="4">
        <v>2500</v>
      </c>
      <c r="H30" s="38">
        <v>7.85</v>
      </c>
      <c r="I30" s="41" t="s">
        <v>6</v>
      </c>
      <c r="J30" s="6">
        <f>((2*C31)+(1.14159*C30)-(3.14159*E30))*E30*(0.00785*H30/7.85)*G30/1000</f>
        <v>3.7895333350000002</v>
      </c>
      <c r="K30" s="5">
        <v>50</v>
      </c>
      <c r="L30" s="45" t="s">
        <v>6</v>
      </c>
      <c r="M30" s="57">
        <f>J30*K30</f>
        <v>189.47666675000002</v>
      </c>
    </row>
    <row r="31" spans="1:13" ht="15.75" thickBot="1">
      <c r="A31" s="13"/>
      <c r="B31" s="7" t="s">
        <v>9</v>
      </c>
      <c r="C31" s="8">
        <v>40</v>
      </c>
      <c r="D31" s="21"/>
      <c r="E31" s="22"/>
      <c r="F31" s="22"/>
      <c r="G31" s="22"/>
      <c r="H31" s="22"/>
      <c r="I31" s="22"/>
      <c r="J31" s="22"/>
      <c r="K31" s="22"/>
      <c r="L31" s="22"/>
      <c r="M31" s="23"/>
    </row>
    <row r="32" spans="1:13">
      <c r="A32" s="11"/>
      <c r="B32" s="18" t="s">
        <v>34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1:13" ht="51">
      <c r="A33" s="12"/>
      <c r="B33" s="16" t="s">
        <v>7</v>
      </c>
      <c r="C33" s="17"/>
      <c r="D33" s="14" t="s">
        <v>1</v>
      </c>
      <c r="E33" s="15"/>
      <c r="F33" s="14" t="s">
        <v>20</v>
      </c>
      <c r="G33" s="15"/>
      <c r="H33" s="37" t="s">
        <v>49</v>
      </c>
      <c r="I33" s="39" t="s">
        <v>24</v>
      </c>
      <c r="J33" s="40"/>
      <c r="K33" s="9" t="s">
        <v>2</v>
      </c>
      <c r="L33" s="43" t="s">
        <v>22</v>
      </c>
      <c r="M33" s="44"/>
    </row>
    <row r="34" spans="1:13">
      <c r="A34" s="12"/>
      <c r="B34" s="2" t="s">
        <v>8</v>
      </c>
      <c r="C34" s="4">
        <v>40</v>
      </c>
      <c r="D34" s="2" t="s">
        <v>5</v>
      </c>
      <c r="E34" s="4">
        <v>2</v>
      </c>
      <c r="F34" s="2" t="s">
        <v>21</v>
      </c>
      <c r="G34" s="4">
        <v>2500</v>
      </c>
      <c r="H34" s="38">
        <v>7.85</v>
      </c>
      <c r="I34" s="41" t="s">
        <v>6</v>
      </c>
      <c r="J34" s="6">
        <f>((2*C35)+(1.570795*C34)-(4.85841*E34))*E34*(0.00785*H34/7.85)*G34/1000</f>
        <v>5.6172629649999983</v>
      </c>
      <c r="K34" s="5">
        <v>100</v>
      </c>
      <c r="L34" s="45" t="s">
        <v>6</v>
      </c>
      <c r="M34" s="57">
        <f>J34*K34</f>
        <v>561.72629649999988</v>
      </c>
    </row>
    <row r="35" spans="1:13" ht="15.75" thickBot="1">
      <c r="A35" s="13"/>
      <c r="B35" s="7" t="s">
        <v>9</v>
      </c>
      <c r="C35" s="8">
        <v>45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</row>
    <row r="36" spans="1:13">
      <c r="A36" s="11"/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51">
      <c r="A37" s="12"/>
      <c r="B37" s="16" t="s">
        <v>7</v>
      </c>
      <c r="C37" s="17"/>
      <c r="D37" s="14" t="s">
        <v>1</v>
      </c>
      <c r="E37" s="15"/>
      <c r="F37" s="14" t="s">
        <v>20</v>
      </c>
      <c r="G37" s="15"/>
      <c r="H37" s="37" t="s">
        <v>49</v>
      </c>
      <c r="I37" s="39" t="s">
        <v>24</v>
      </c>
      <c r="J37" s="40"/>
      <c r="K37" s="9" t="s">
        <v>2</v>
      </c>
      <c r="L37" s="43" t="s">
        <v>22</v>
      </c>
      <c r="M37" s="44"/>
    </row>
    <row r="38" spans="1:13">
      <c r="A38" s="12"/>
      <c r="B38" s="2" t="s">
        <v>8</v>
      </c>
      <c r="C38" s="4">
        <v>35</v>
      </c>
      <c r="D38" s="2" t="s">
        <v>5</v>
      </c>
      <c r="E38" s="4">
        <v>2</v>
      </c>
      <c r="F38" s="2" t="s">
        <v>21</v>
      </c>
      <c r="G38" s="4">
        <v>2500</v>
      </c>
      <c r="H38" s="38">
        <v>7.85</v>
      </c>
      <c r="I38" s="41" t="s">
        <v>6</v>
      </c>
      <c r="J38" s="6">
        <f>(SQRT(3)*C38*2-(4.431636*E38))*E38*(0.00785*H38/7.85)*G38/1000</f>
        <v>4.4109261677954903</v>
      </c>
      <c r="K38" s="5">
        <v>50</v>
      </c>
      <c r="L38" s="45" t="s">
        <v>6</v>
      </c>
      <c r="M38" s="57">
        <f>J38*K38</f>
        <v>220.54630838977451</v>
      </c>
    </row>
    <row r="39" spans="1:13" ht="15.75" thickBot="1">
      <c r="A39" s="13"/>
      <c r="B39" s="24"/>
      <c r="C39" s="25"/>
      <c r="D39" s="21"/>
      <c r="E39" s="22"/>
      <c r="F39" s="22"/>
      <c r="G39" s="22"/>
      <c r="H39" s="22"/>
      <c r="I39" s="22"/>
      <c r="J39" s="22"/>
      <c r="K39" s="22"/>
      <c r="L39" s="22"/>
      <c r="M39" s="23"/>
    </row>
    <row r="40" spans="1:13">
      <c r="A40" s="10"/>
    </row>
    <row r="41" spans="1:13" ht="21">
      <c r="A41" s="46" t="s">
        <v>50</v>
      </c>
    </row>
    <row r="42" spans="1:13">
      <c r="A42" s="61" t="s">
        <v>39</v>
      </c>
      <c r="B42" s="62" t="s">
        <v>40</v>
      </c>
      <c r="C42" s="62"/>
      <c r="D42" s="62"/>
      <c r="E42" s="62"/>
      <c r="F42" s="62" t="s">
        <v>42</v>
      </c>
      <c r="G42" s="62"/>
      <c r="H42" s="62"/>
      <c r="I42" s="61" t="s">
        <v>41</v>
      </c>
    </row>
    <row r="43" spans="1:13">
      <c r="A43" s="63">
        <v>1</v>
      </c>
      <c r="B43" s="64" t="s">
        <v>44</v>
      </c>
      <c r="C43" s="64"/>
      <c r="D43" s="64"/>
      <c r="E43" s="64"/>
      <c r="F43" s="64">
        <v>2701</v>
      </c>
      <c r="G43" s="64"/>
      <c r="H43" s="64"/>
      <c r="I43" s="61" t="s">
        <v>43</v>
      </c>
    </row>
    <row r="44" spans="1:13">
      <c r="A44" s="63">
        <v>2</v>
      </c>
      <c r="B44" s="64" t="s">
        <v>45</v>
      </c>
      <c r="C44" s="64"/>
      <c r="D44" s="64"/>
      <c r="E44" s="64"/>
      <c r="F44" s="64">
        <v>7.85</v>
      </c>
      <c r="G44" s="64"/>
      <c r="H44" s="64"/>
      <c r="I44" s="61" t="s">
        <v>43</v>
      </c>
    </row>
    <row r="45" spans="1:13">
      <c r="A45" s="63">
        <v>3</v>
      </c>
      <c r="B45" s="64" t="s">
        <v>46</v>
      </c>
      <c r="C45" s="64"/>
      <c r="D45" s="64"/>
      <c r="E45" s="64"/>
      <c r="F45" s="64">
        <v>8.6999999999999993</v>
      </c>
      <c r="G45" s="64"/>
      <c r="H45" s="64"/>
      <c r="I45" s="61" t="s">
        <v>43</v>
      </c>
    </row>
    <row r="46" spans="1:13">
      <c r="A46" s="63">
        <v>4</v>
      </c>
      <c r="B46" s="64" t="s">
        <v>47</v>
      </c>
      <c r="C46" s="64"/>
      <c r="D46" s="64"/>
      <c r="E46" s="64"/>
      <c r="F46" s="64">
        <v>8.9</v>
      </c>
      <c r="G46" s="64"/>
      <c r="H46" s="64"/>
      <c r="I46" s="61" t="s">
        <v>43</v>
      </c>
    </row>
    <row r="47" spans="1:13">
      <c r="A47" s="63">
        <v>5</v>
      </c>
      <c r="B47" s="64" t="s">
        <v>48</v>
      </c>
      <c r="C47" s="64"/>
      <c r="D47" s="64"/>
      <c r="E47" s="64"/>
      <c r="F47" s="64">
        <v>8.1</v>
      </c>
      <c r="G47" s="64"/>
      <c r="H47" s="64"/>
      <c r="I47" s="61" t="s">
        <v>43</v>
      </c>
    </row>
  </sheetData>
  <sheetProtection algorithmName="SHA-512" hashValue="OnDeUAxX/q3c6n9z+Rf1t9eUJ4jiL+5npquztd2iMt654O/30cOP5FV8Uk/PUY1oU1hRiiUcHAF/6kht2dpD/Q==" saltValue="EjRhHUoA9Cv3cA5LUTJaIw==" spinCount="100000" sheet="1" objects="1" scenarios="1"/>
  <mergeCells count="91">
    <mergeCell ref="F47:H47"/>
    <mergeCell ref="B42:E42"/>
    <mergeCell ref="B43:E43"/>
    <mergeCell ref="B44:E44"/>
    <mergeCell ref="B45:E45"/>
    <mergeCell ref="B46:E46"/>
    <mergeCell ref="B47:E47"/>
    <mergeCell ref="F44:H44"/>
    <mergeCell ref="F45:H45"/>
    <mergeCell ref="F46:H46"/>
    <mergeCell ref="B4:M4"/>
    <mergeCell ref="A1:M1"/>
    <mergeCell ref="F42:H42"/>
    <mergeCell ref="F43:H43"/>
    <mergeCell ref="B8:M8"/>
    <mergeCell ref="F5:G5"/>
    <mergeCell ref="D7:M7"/>
    <mergeCell ref="B7:C7"/>
    <mergeCell ref="L5:M5"/>
    <mergeCell ref="I5:J5"/>
    <mergeCell ref="D5:E5"/>
    <mergeCell ref="B5:C5"/>
    <mergeCell ref="D21:E21"/>
    <mergeCell ref="B21:C21"/>
    <mergeCell ref="B20:M20"/>
    <mergeCell ref="D11:M11"/>
    <mergeCell ref="B11:C11"/>
    <mergeCell ref="L9:M9"/>
    <mergeCell ref="I9:J9"/>
    <mergeCell ref="D9:E9"/>
    <mergeCell ref="B9:C9"/>
    <mergeCell ref="F9:G9"/>
    <mergeCell ref="F13:G13"/>
    <mergeCell ref="F17:G17"/>
    <mergeCell ref="F21:G21"/>
    <mergeCell ref="F25:G25"/>
    <mergeCell ref="A4:A7"/>
    <mergeCell ref="A8:A11"/>
    <mergeCell ref="D19:M19"/>
    <mergeCell ref="A12:A15"/>
    <mergeCell ref="B12:M12"/>
    <mergeCell ref="B13:C13"/>
    <mergeCell ref="D13:E13"/>
    <mergeCell ref="I13:J13"/>
    <mergeCell ref="L13:M13"/>
    <mergeCell ref="B15:C15"/>
    <mergeCell ref="D15:M15"/>
    <mergeCell ref="B39:C39"/>
    <mergeCell ref="D39:M39"/>
    <mergeCell ref="A16:A19"/>
    <mergeCell ref="B16:M16"/>
    <mergeCell ref="B17:C17"/>
    <mergeCell ref="D17:E17"/>
    <mergeCell ref="I17:J17"/>
    <mergeCell ref="L17:M17"/>
    <mergeCell ref="B19:C19"/>
    <mergeCell ref="D35:M35"/>
    <mergeCell ref="B36:M36"/>
    <mergeCell ref="B37:C37"/>
    <mergeCell ref="D37:E37"/>
    <mergeCell ref="I37:J37"/>
    <mergeCell ref="L37:M37"/>
    <mergeCell ref="F37:G37"/>
    <mergeCell ref="D31:M31"/>
    <mergeCell ref="B32:M32"/>
    <mergeCell ref="B33:C33"/>
    <mergeCell ref="D33:E33"/>
    <mergeCell ref="I33:J33"/>
    <mergeCell ref="L33:M33"/>
    <mergeCell ref="F33:G33"/>
    <mergeCell ref="D27:M27"/>
    <mergeCell ref="B28:M28"/>
    <mergeCell ref="B29:C29"/>
    <mergeCell ref="D29:E29"/>
    <mergeCell ref="I29:J29"/>
    <mergeCell ref="L29:M29"/>
    <mergeCell ref="F29:G29"/>
    <mergeCell ref="L21:M21"/>
    <mergeCell ref="B23:C23"/>
    <mergeCell ref="D23:M23"/>
    <mergeCell ref="B24:M24"/>
    <mergeCell ref="B25:C25"/>
    <mergeCell ref="D25:E25"/>
    <mergeCell ref="I25:J25"/>
    <mergeCell ref="L25:M25"/>
    <mergeCell ref="I21:J21"/>
    <mergeCell ref="A20:A23"/>
    <mergeCell ref="A24:A27"/>
    <mergeCell ref="A28:A31"/>
    <mergeCell ref="A32:A35"/>
    <mergeCell ref="A36:A39"/>
  </mergeCells>
  <hyperlinks>
    <hyperlink ref="M2" r:id="rId1"/>
  </hyperlinks>
  <pageMargins left="0.45" right="0.45" top="0.5" bottom="0.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AutoCAD.Drawing.18" shapeId="1025" r:id="rId5">
          <objectPr defaultSize="0" autoPict="0" r:id="rId6">
            <anchor moveWithCells="1">
              <from>
                <xdr:col>0</xdr:col>
                <xdr:colOff>76200</xdr:colOff>
                <xdr:row>27</xdr:row>
                <xdr:rowOff>76200</xdr:rowOff>
              </from>
              <to>
                <xdr:col>0</xdr:col>
                <xdr:colOff>1114425</xdr:colOff>
                <xdr:row>28</xdr:row>
                <xdr:rowOff>619125</xdr:rowOff>
              </to>
            </anchor>
          </objectPr>
        </oleObject>
      </mc:Choice>
      <mc:Fallback>
        <oleObject progId="AutoCAD.Drawing.18" shapeId="1025" r:id="rId5"/>
      </mc:Fallback>
    </mc:AlternateContent>
    <mc:AlternateContent xmlns:mc="http://schemas.openxmlformats.org/markup-compatibility/2006">
      <mc:Choice Requires="x14">
        <oleObject progId="AutoCAD.Drawing.18" shapeId="1026" r:id="rId7">
          <objectPr defaultSize="0" autoPict="0" r:id="rId8">
            <anchor moveWithCells="1" sizeWithCells="1">
              <from>
                <xdr:col>0</xdr:col>
                <xdr:colOff>76200</xdr:colOff>
                <xdr:row>23</xdr:row>
                <xdr:rowOff>66675</xdr:rowOff>
              </from>
              <to>
                <xdr:col>0</xdr:col>
                <xdr:colOff>1123950</xdr:colOff>
                <xdr:row>26</xdr:row>
                <xdr:rowOff>114300</xdr:rowOff>
              </to>
            </anchor>
          </objectPr>
        </oleObject>
      </mc:Choice>
      <mc:Fallback>
        <oleObject progId="AutoCAD.Drawing.18" shapeId="1026" r:id="rId7"/>
      </mc:Fallback>
    </mc:AlternateContent>
    <mc:AlternateContent xmlns:mc="http://schemas.openxmlformats.org/markup-compatibility/2006">
      <mc:Choice Requires="x14">
        <oleObject progId="AutoCAD.Drawing.18" shapeId="1027" r:id="rId9">
          <objectPr defaultSize="0" autoPict="0" r:id="rId10">
            <anchor moveWithCells="1" sizeWithCells="1">
              <from>
                <xdr:col>0</xdr:col>
                <xdr:colOff>76200</xdr:colOff>
                <xdr:row>31</xdr:row>
                <xdr:rowOff>66675</xdr:rowOff>
              </from>
              <to>
                <xdr:col>0</xdr:col>
                <xdr:colOff>1114425</xdr:colOff>
                <xdr:row>34</xdr:row>
                <xdr:rowOff>114300</xdr:rowOff>
              </to>
            </anchor>
          </objectPr>
        </oleObject>
      </mc:Choice>
      <mc:Fallback>
        <oleObject progId="AutoCAD.Drawing.18" shapeId="1027" r:id="rId9"/>
      </mc:Fallback>
    </mc:AlternateContent>
    <mc:AlternateContent xmlns:mc="http://schemas.openxmlformats.org/markup-compatibility/2006">
      <mc:Choice Requires="x14">
        <oleObject progId="AutoCAD.Drawing.18" shapeId="1028" r:id="rId11">
          <objectPr defaultSize="0" autoPict="0" r:id="rId12">
            <anchor moveWithCells="1" sizeWithCells="1">
              <from>
                <xdr:col>0</xdr:col>
                <xdr:colOff>76200</xdr:colOff>
                <xdr:row>35</xdr:row>
                <xdr:rowOff>76200</xdr:rowOff>
              </from>
              <to>
                <xdr:col>0</xdr:col>
                <xdr:colOff>1114425</xdr:colOff>
                <xdr:row>38</xdr:row>
                <xdr:rowOff>114300</xdr:rowOff>
              </to>
            </anchor>
          </objectPr>
        </oleObject>
      </mc:Choice>
      <mc:Fallback>
        <oleObject progId="AutoCAD.Drawing.18" shapeId="1028" r:id="rId11"/>
      </mc:Fallback>
    </mc:AlternateContent>
    <mc:AlternateContent xmlns:mc="http://schemas.openxmlformats.org/markup-compatibility/2006">
      <mc:Choice Requires="x14">
        <oleObject progId="AutoCAD.Drawing.18" shapeId="1036" r:id="rId13">
          <objectPr defaultSize="0" autoPict="0" r:id="rId14">
            <anchor moveWithCells="1">
              <from>
                <xdr:col>0</xdr:col>
                <xdr:colOff>38100</xdr:colOff>
                <xdr:row>19</xdr:row>
                <xdr:rowOff>85725</xdr:rowOff>
              </from>
              <to>
                <xdr:col>0</xdr:col>
                <xdr:colOff>1085850</xdr:colOff>
                <xdr:row>20</xdr:row>
                <xdr:rowOff>628650</xdr:rowOff>
              </to>
            </anchor>
          </objectPr>
        </oleObject>
      </mc:Choice>
      <mc:Fallback>
        <oleObject progId="AutoCAD.Drawing.18" shapeId="1036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WWW.TARUGROUP.VN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2017-08-19T07:13:17Z</cp:lastPrinted>
  <dcterms:created xsi:type="dcterms:W3CDTF">2017-08-19T04:28:38Z</dcterms:created>
  <dcterms:modified xsi:type="dcterms:W3CDTF">2017-08-19T08:49:06Z</dcterms:modified>
</cp:coreProperties>
</file>